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2525" activeTab="0"/>
  </bookViews>
  <sheets>
    <sheet name="Лист1" sheetId="1" r:id="rId1"/>
  </sheets>
  <definedNames>
    <definedName name="_xlnm.Print_Area" localSheetId="0">'Лист1'!$A$2:$H$75</definedName>
  </definedNames>
  <calcPr fullCalcOnLoad="1"/>
</workbook>
</file>

<file path=xl/sharedStrings.xml><?xml version="1.0" encoding="utf-8"?>
<sst xmlns="http://schemas.openxmlformats.org/spreadsheetml/2006/main" count="161" uniqueCount="142">
  <si>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</si>
  <si>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</si>
  <si>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</si>
  <si>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</si>
  <si>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</si>
  <si>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</si>
  <si>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</si>
  <si>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</si>
  <si>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</si>
  <si>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</si>
  <si>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</si>
  <si>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</si>
  <si>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</si>
  <si>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</si>
  <si>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</si>
  <si>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</si>
  <si>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</si>
  <si>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</si>
  <si>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</si>
  <si>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</si>
  <si>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</si>
  <si>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</si>
  <si>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</si>
  <si>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</si>
  <si>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</si>
  <si>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</si>
  <si>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</si>
  <si>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</si>
  <si>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</si>
  <si>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</si>
  <si>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</si>
  <si>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</si>
  <si>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</si>
  <si>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</si>
  <si>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</si>
  <si>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</si>
  <si>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</si>
  <si>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</si>
  <si>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</si>
  <si>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</si>
  <si>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</si>
  <si>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</si>
  <si>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</si>
  <si>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</si>
  <si>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</si>
  <si>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</si>
  <si>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</si>
  <si>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</si>
  <si>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</si>
  <si>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</si>
  <si>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</si>
  <si>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</si>
  <si>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</si>
  <si>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</si>
  <si>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субсидии бюджетам городских поселений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</si>
  <si>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</si>
  <si>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</si>
  <si>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</si>
  <si>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</si>
  <si>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</si>
  <si>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</si>
  <si>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</si>
  <si>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</si>
  <si>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</si>
  <si>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</si>
  <si>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</si>
  <si>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</si>
  <si>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</si>
  <si>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</si>
  <si>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</si>
  <si>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</si>
  <si>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Молодежная политика</t>
  </si>
  <si>
    <t>Дорожное хозяйство (дорожные фонды)</t>
  </si>
  <si>
    <t>Доходы от продажи земельных участков, находящихся в собственности городских поселений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</si>
  <si>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</si>
  <si>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 xml:space="preserve">2 02 20000 </t>
  </si>
  <si>
    <t xml:space="preserve">2 02 25555 </t>
  </si>
  <si>
    <t xml:space="preserve">2 02 29999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</si>
  <si>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</si>
  <si>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</si>
  <si>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</si>
  <si>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</si>
  <si>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</si>
  <si>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</si>
  <si>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</si>
  <si>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</si>
  <si>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</si>
  <si>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</si>
  <si>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</si>
  <si>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</si>
  <si>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</si>
  <si>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</si>
  <si>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</si>
  <si>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</si>
  <si>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</si>
  <si>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</si>
  <si>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</si>
  <si>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</si>
  <si>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>202  00000</t>
  </si>
  <si>
    <t>Другие вопросы в области культуры, кинематографии</t>
  </si>
  <si>
    <t>0804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</si>
  <si>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</si>
  <si>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</si>
  <si>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</si>
  <si>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</si>
  <si>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</si>
  <si>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Субсидии бюджетам городских поселений на реализацию программ формирования современной городской среды</t>
  </si>
  <si>
    <t>Функционирование высшего должностного лица субъекта Российской Федерации и муниципального образования</t>
  </si>
  <si>
    <t>0310</t>
  </si>
  <si>
    <t>0102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</si>
  <si>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</si>
  <si>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</si>
  <si>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</si>
  <si>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202  16001</t>
  </si>
  <si>
    <t>1 06 00000</t>
  </si>
  <si>
    <t>НАЛОГИ НА ИМУЩЕСТВО</t>
  </si>
  <si>
    <t>Обеспечение проведения выборов и референдумов</t>
  </si>
  <si>
    <t>0107</t>
  </si>
  <si>
    <t>отклонение (факт 2023-2022)</t>
  </si>
  <si>
    <t>%              роста исполнения 2023 к 2022 году</t>
  </si>
  <si>
    <t>Уточненный план на 2023 год</t>
  </si>
  <si>
    <t>1 11 09080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</si>
  <si>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</t>
  </si>
  <si>
    <t>1 16 070900</t>
  </si>
  <si>
    <t>1 16 370000</t>
  </si>
  <si>
    <t>Субсидии бюджетам бюджетной системы РФ, из них:</t>
  </si>
  <si>
    <t xml:space="preserve">2 18 00000 </t>
  </si>
  <si>
    <t>2 19 00000</t>
  </si>
  <si>
    <t>2 02 20299</t>
  </si>
  <si>
    <t>2 02 20302</t>
  </si>
  <si>
    <t>2 02 25394</t>
  </si>
  <si>
    <t>Субсидии бюджетам городских поселений на обеспечение мероприятий по переселению граждан из аварийного жилищного фонда,  за счет средств бюджетов</t>
  </si>
  <si>
    <t xml:space="preserve">Субсидии бюджетам городских поселений на строительство (реконструкцию), капитальный ремонт и ремонт автомобильных дорог и искусственных дорожных сооружений </t>
  </si>
  <si>
    <t xml:space="preserve"> Субсидии бюджетам городских поселений на обеспечение мероприятий по переселению граждан из аварийного жилищного фонда,  за счет средств, поступивших от публично-правовой компании Фонд развития территорий</t>
  </si>
  <si>
    <t>Отчет об исполнении бюджета Гагаринского городского поселения Гагаринского района Смоленской области за 2023 год</t>
  </si>
  <si>
    <t>Исполнено за 2023 год</t>
  </si>
  <si>
    <t>% исполнения за  2023 год</t>
  </si>
  <si>
    <t>Исполнено  за  2022 год</t>
  </si>
  <si>
    <t>2 02 49999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</si>
  <si>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городского поселения</t>
  </si>
  <si>
    <t>ДОХОДЫ БЮДЖЕТОВ ГОРОДСКИХ ПОСЕЛЕНИЙ ОТ ВОЗВРАТА ОСТАТКОВ СУБСИДИЙ, СУБВЕНЦИЙ, ИНЫХ МЕЖБ. ТРАНСФЕРТОВ  ПРОШЛЫХ ЛЕТ</t>
  </si>
  <si>
    <t>Иные межбюджетные транферты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</si>
</sst>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</numFmts>
  <fonts count="53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3" fillId="0" borderId="10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1" fillId="34" borderId="0" xfId="0" applyNumberFormat="1" applyFont="1" applyFill="1" applyAlignment="1">
      <alignment/>
    </xf>
    <xf numFmtId="178" fontId="1" fillId="14" borderId="0" xfId="0" applyNumberFormat="1" applyFont="1" applyFill="1" applyAlignment="1">
      <alignment/>
    </xf>
    <xf numFmtId="178" fontId="1" fillId="8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178" fontId="5" fillId="35" borderId="11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vertical="center" wrapText="1"/>
    </xf>
    <xf numFmtId="3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horizontal="right" vertical="top" wrapText="1"/>
    </xf>
    <xf numFmtId="178" fontId="49" fillId="0" borderId="0" xfId="0" applyNumberFormat="1" applyFont="1" applyBorder="1" applyAlignment="1">
      <alignment horizontal="center" vertical="center" wrapText="1"/>
    </xf>
    <xf numFmtId="178" fontId="48" fillId="0" borderId="0" xfId="0" applyNumberFormat="1" applyFont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vertical="top" wrapText="1"/>
    </xf>
    <xf numFmtId="178" fontId="1" fillId="0" borderId="11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2" fontId="6" fillId="36" borderId="11" xfId="0" applyNumberFormat="1" applyFont="1" applyFill="1" applyBorder="1" applyAlignment="1">
      <alignment wrapText="1"/>
    </xf>
    <xf numFmtId="3" fontId="5" fillId="36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178" fontId="5" fillId="35" borderId="11" xfId="0" applyNumberFormat="1" applyFont="1" applyFill="1" applyBorder="1" applyAlignment="1">
      <alignment horizontal="center" vertical="center" wrapText="1"/>
    </xf>
    <xf numFmtId="178" fontId="5" fillId="35" borderId="11" xfId="0" applyNumberFormat="1" applyFont="1" applyFill="1" applyBorder="1" applyAlignment="1">
      <alignment horizontal="center" vertical="justify"/>
    </xf>
    <xf numFmtId="178" fontId="5" fillId="33" borderId="11" xfId="0" applyNumberFormat="1" applyFont="1" applyFill="1" applyBorder="1" applyAlignment="1">
      <alignment horizontal="center" vertical="top"/>
    </xf>
    <xf numFmtId="2" fontId="7" fillId="0" borderId="11" xfId="0" applyNumberFormat="1" applyFont="1" applyBorder="1" applyAlignment="1">
      <alignment wrapText="1"/>
    </xf>
    <xf numFmtId="3" fontId="48" fillId="14" borderId="12" xfId="0" applyNumberFormat="1" applyFont="1" applyFill="1" applyBorder="1" applyAlignment="1">
      <alignment vertical="top"/>
    </xf>
    <xf numFmtId="178" fontId="48" fillId="14" borderId="12" xfId="0" applyNumberFormat="1" applyFont="1" applyFill="1" applyBorder="1" applyAlignment="1">
      <alignment vertical="top"/>
    </xf>
    <xf numFmtId="178" fontId="48" fillId="14" borderId="11" xfId="0" applyNumberFormat="1" applyFont="1" applyFill="1" applyBorder="1" applyAlignment="1">
      <alignment horizontal="center" vertical="top" wrapText="1"/>
    </xf>
    <xf numFmtId="178" fontId="5" fillId="36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36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/>
    </xf>
    <xf numFmtId="3" fontId="49" fillId="37" borderId="11" xfId="0" applyNumberFormat="1" applyFont="1" applyFill="1" applyBorder="1" applyAlignment="1">
      <alignment horizontal="center" vertical="center" wrapText="1"/>
    </xf>
    <xf numFmtId="178" fontId="48" fillId="0" borderId="11" xfId="0" applyNumberFormat="1" applyFont="1" applyBorder="1" applyAlignment="1">
      <alignment horizontal="center" vertical="center" wrapText="1"/>
    </xf>
    <xf numFmtId="3" fontId="49" fillId="35" borderId="11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center" wrapText="1"/>
    </xf>
    <xf numFmtId="178" fontId="5" fillId="38" borderId="10" xfId="0" applyNumberFormat="1" applyFont="1" applyFill="1" applyBorder="1" applyAlignment="1">
      <alignment horizontal="center" vertical="top" wrapText="1"/>
    </xf>
    <xf numFmtId="178" fontId="50" fillId="34" borderId="11" xfId="0" applyNumberFormat="1" applyFont="1" applyFill="1" applyBorder="1" applyAlignment="1">
      <alignment horizontal="center" vertical="center" wrapText="1"/>
    </xf>
    <xf numFmtId="178" fontId="51" fillId="39" borderId="11" xfId="0" applyNumberFormat="1" applyFont="1" applyFill="1" applyBorder="1" applyAlignment="1">
      <alignment horizontal="center" vertical="center" wrapText="1"/>
    </xf>
    <xf numFmtId="178" fontId="51" fillId="39" borderId="11" xfId="0" applyNumberFormat="1" applyFont="1" applyFill="1" applyBorder="1" applyAlignment="1" quotePrefix="1">
      <alignment horizontal="center" vertical="center" wrapText="1"/>
    </xf>
    <xf numFmtId="178" fontId="50" fillId="37" borderId="11" xfId="0" applyNumberFormat="1" applyFont="1" applyFill="1" applyBorder="1" applyAlignment="1">
      <alignment horizontal="center" vertical="center" wrapText="1"/>
    </xf>
    <xf numFmtId="178" fontId="50" fillId="14" borderId="12" xfId="0" applyNumberFormat="1" applyFont="1" applyFill="1" applyBorder="1" applyAlignment="1">
      <alignment horizontal="center" vertical="top" wrapText="1"/>
    </xf>
    <xf numFmtId="178" fontId="50" fillId="34" borderId="11" xfId="0" applyNumberFormat="1" applyFont="1" applyFill="1" applyBorder="1" applyAlignment="1">
      <alignment vertical="center" wrapText="1"/>
    </xf>
    <xf numFmtId="0" fontId="50" fillId="34" borderId="11" xfId="0" applyNumberFormat="1" applyFont="1" applyFill="1" applyBorder="1" applyAlignment="1">
      <alignment horizontal="center" vertical="center" wrapText="1"/>
    </xf>
    <xf numFmtId="178" fontId="51" fillId="39" borderId="11" xfId="0" applyNumberFormat="1" applyFont="1" applyFill="1" applyBorder="1" applyAlignment="1">
      <alignment vertical="center" wrapText="1"/>
    </xf>
    <xf numFmtId="49" fontId="51" fillId="39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Border="1" applyAlignment="1">
      <alignment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2" fontId="51" fillId="39" borderId="11" xfId="0" applyNumberFormat="1" applyFont="1" applyFill="1" applyBorder="1" applyAlignment="1">
      <alignment horizontal="center" vertical="center" wrapText="1"/>
    </xf>
    <xf numFmtId="178" fontId="50" fillId="39" borderId="11" xfId="0" applyNumberFormat="1" applyFont="1" applyFill="1" applyBorder="1" applyAlignment="1">
      <alignment horizontal="center" vertical="center" wrapText="1"/>
    </xf>
    <xf numFmtId="0" fontId="51" fillId="40" borderId="13" xfId="0" applyFont="1" applyFill="1" applyBorder="1" applyAlignment="1">
      <alignment horizontal="left" vertical="top" wrapText="1"/>
    </xf>
    <xf numFmtId="178" fontId="50" fillId="8" borderId="11" xfId="0" applyNumberFormat="1" applyFont="1" applyFill="1" applyBorder="1" applyAlignment="1">
      <alignment vertical="center" wrapText="1"/>
    </xf>
    <xf numFmtId="178" fontId="51" fillId="0" borderId="11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top" wrapText="1"/>
    </xf>
    <xf numFmtId="178" fontId="48" fillId="0" borderId="0" xfId="0" applyNumberFormat="1" applyFont="1" applyAlignment="1">
      <alignment horizontal="right" vertical="top" wrapText="1"/>
    </xf>
    <xf numFmtId="178" fontId="49" fillId="0" borderId="15" xfId="0" applyNumberFormat="1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80"/>
  <sheetViews>
    <sheetView tabSelected="1" view="pageBreakPreview" zoomScaleSheetLayoutView="10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5" sqref="C35"/>
    </sheetView>
  </sheetViews>
  <sheetFormatPr defaultColWidth="9.00390625" defaultRowHeight="12.75"/>
  <cols>
    <col min="1" max="1" width="48.625" style="1" customWidth="1"/>
    <col min="2" max="2" width="11.00390625" style="9" customWidth="1"/>
    <col min="3" max="3" width="12.125" style="1" customWidth="1"/>
    <col min="4" max="5" width="11.375" style="1" customWidth="1"/>
    <col min="6" max="6" width="10.75390625" style="1" customWidth="1"/>
    <col min="7" max="9" width="12.25390625" style="1" customWidth="1"/>
    <col min="10" max="16384" width="9.125" style="1" customWidth="1"/>
  </cols>
  <sheetData>
    <row r="2" spans="1:8" ht="18.75" customHeight="1">
      <c r="A2" s="82" t="s">
        <v>134</v>
      </c>
      <c r="B2" s="82"/>
      <c r="C2" s="82"/>
      <c r="D2" s="82"/>
      <c r="E2" s="82"/>
      <c r="F2" s="82"/>
      <c r="G2" s="82"/>
      <c r="H2" s="82"/>
    </row>
    <row r="3" spans="1:63" ht="63.75" customHeight="1">
      <c r="A3" s="2" t="s">
        <v>0</v>
      </c>
      <c r="B3" s="62" t="s">
        <v>1</v>
      </c>
      <c r="C3" s="64" t="s">
        <v>120</v>
      </c>
      <c r="D3" s="64" t="s">
        <v>135</v>
      </c>
      <c r="E3" s="64" t="s">
        <v>136</v>
      </c>
      <c r="F3" s="64" t="s">
        <v>137</v>
      </c>
      <c r="G3" s="64" t="s">
        <v>118</v>
      </c>
      <c r="H3" s="64" t="s">
        <v>119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63" s="3" customFormat="1" ht="18" customHeight="1">
      <c r="A4" s="20" t="s">
        <v>38</v>
      </c>
      <c r="B4" s="30" t="s">
        <v>78</v>
      </c>
      <c r="C4" s="20">
        <f>C5+C7+C14+C18+C20+C26+C9+C23</f>
        <v>110623.40000000001</v>
      </c>
      <c r="D4" s="20">
        <f>D5+D7+D14+D18+D20+D26+D9+D23</f>
        <v>139549.2</v>
      </c>
      <c r="E4" s="20">
        <f aca="true" t="shared" si="0" ref="E4:E13">D4/C4*100</f>
        <v>126.14799400488504</v>
      </c>
      <c r="F4" s="20">
        <f>F5+F7+F14+F18+F20+F26+F9+F23</f>
        <v>110643.9</v>
      </c>
      <c r="G4" s="20">
        <f>D4-F4</f>
        <v>28905.300000000017</v>
      </c>
      <c r="H4" s="41">
        <f aca="true" t="shared" si="1" ref="H4:H39">D4/F4*100</f>
        <v>126.12462142061153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s="4" customFormat="1" ht="15.75" customHeight="1">
      <c r="A5" s="31" t="s">
        <v>29</v>
      </c>
      <c r="B5" s="52" t="s">
        <v>79</v>
      </c>
      <c r="C5" s="21">
        <f>C6</f>
        <v>70428.7</v>
      </c>
      <c r="D5" s="21">
        <f>D6</f>
        <v>93291.3</v>
      </c>
      <c r="E5" s="21">
        <f t="shared" si="0"/>
        <v>132.4620502721192</v>
      </c>
      <c r="F5" s="21">
        <f>F6</f>
        <v>83756.3</v>
      </c>
      <c r="G5" s="21">
        <f>D5-F5</f>
        <v>9535</v>
      </c>
      <c r="H5" s="49">
        <f t="shared" si="1"/>
        <v>111.38421826179045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</row>
    <row r="6" spans="1:63" ht="15.75" customHeight="1">
      <c r="A6" s="32" t="s">
        <v>30</v>
      </c>
      <c r="B6" s="33" t="s">
        <v>80</v>
      </c>
      <c r="C6" s="22">
        <v>70428.7</v>
      </c>
      <c r="D6" s="22">
        <v>93291.3</v>
      </c>
      <c r="E6" s="22">
        <f t="shared" si="0"/>
        <v>132.4620502721192</v>
      </c>
      <c r="F6" s="22">
        <v>83756.3</v>
      </c>
      <c r="G6" s="22">
        <f>D6-F6</f>
        <v>9535</v>
      </c>
      <c r="H6" s="51">
        <f t="shared" si="1"/>
        <v>111.38421826179045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s="4" customFormat="1" ht="27">
      <c r="A7" s="31" t="s">
        <v>47</v>
      </c>
      <c r="B7" s="50" t="s">
        <v>81</v>
      </c>
      <c r="C7" s="24">
        <f>C8</f>
        <v>2745.1</v>
      </c>
      <c r="D7" s="24">
        <f>D8</f>
        <v>3195.3</v>
      </c>
      <c r="E7" s="24">
        <f t="shared" si="0"/>
        <v>116.40013114276348</v>
      </c>
      <c r="F7" s="24">
        <f>F8</f>
        <v>3002.9</v>
      </c>
      <c r="G7" s="24">
        <f aca="true" t="shared" si="2" ref="G7:G13">D7-F7</f>
        <v>192.4000000000001</v>
      </c>
      <c r="H7" s="49">
        <f t="shared" si="1"/>
        <v>106.40713976489393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 spans="1:63" ht="15" customHeight="1">
      <c r="A8" s="32" t="s">
        <v>45</v>
      </c>
      <c r="B8" s="33" t="s">
        <v>82</v>
      </c>
      <c r="C8" s="23">
        <v>2745.1</v>
      </c>
      <c r="D8" s="23">
        <v>3195.3</v>
      </c>
      <c r="E8" s="23">
        <f t="shared" si="0"/>
        <v>116.40013114276348</v>
      </c>
      <c r="F8" s="23">
        <v>3002.9</v>
      </c>
      <c r="G8" s="23">
        <f t="shared" si="2"/>
        <v>192.4000000000001</v>
      </c>
      <c r="H8" s="51">
        <f t="shared" si="1"/>
        <v>106.40713976489393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63" ht="15" customHeight="1">
      <c r="A9" s="31" t="s">
        <v>115</v>
      </c>
      <c r="B9" s="37" t="s">
        <v>114</v>
      </c>
      <c r="C9" s="24">
        <f>C10+C11</f>
        <v>31208.8</v>
      </c>
      <c r="D9" s="24">
        <f>D10+D11</f>
        <v>30617.7</v>
      </c>
      <c r="E9" s="24">
        <f t="shared" si="0"/>
        <v>98.10598292789213</v>
      </c>
      <c r="F9" s="24">
        <f>F10+F11</f>
        <v>16355.8</v>
      </c>
      <c r="G9" s="24">
        <f t="shared" si="2"/>
        <v>14261.900000000001</v>
      </c>
      <c r="H9" s="49">
        <f t="shared" si="1"/>
        <v>187.19781361963342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ht="15" customHeight="1">
      <c r="A10" s="32" t="s">
        <v>52</v>
      </c>
      <c r="B10" s="33" t="s">
        <v>83</v>
      </c>
      <c r="C10" s="23">
        <v>9200.8</v>
      </c>
      <c r="D10" s="23">
        <v>13213.5</v>
      </c>
      <c r="E10" s="23">
        <f t="shared" si="0"/>
        <v>143.61251195548215</v>
      </c>
      <c r="F10" s="23">
        <v>10617</v>
      </c>
      <c r="G10" s="23">
        <f t="shared" si="2"/>
        <v>2596.5</v>
      </c>
      <c r="H10" s="51">
        <f t="shared" si="1"/>
        <v>124.45606103419044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ht="17.25" customHeight="1">
      <c r="A11" s="32" t="s">
        <v>101</v>
      </c>
      <c r="B11" s="33" t="s">
        <v>84</v>
      </c>
      <c r="C11" s="23">
        <f>C12+C13</f>
        <v>22008</v>
      </c>
      <c r="D11" s="23">
        <f>D12+D13</f>
        <v>17404.2</v>
      </c>
      <c r="E11" s="23">
        <f t="shared" si="0"/>
        <v>79.08124318429662</v>
      </c>
      <c r="F11" s="23">
        <f>F12+F13</f>
        <v>5738.799999999999</v>
      </c>
      <c r="G11" s="23">
        <f t="shared" si="2"/>
        <v>11665.400000000001</v>
      </c>
      <c r="H11" s="51">
        <f t="shared" si="1"/>
        <v>303.27246114170214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ht="17.25" customHeight="1">
      <c r="A12" s="34" t="s">
        <v>102</v>
      </c>
      <c r="B12" s="33" t="s">
        <v>104</v>
      </c>
      <c r="C12" s="23">
        <v>15119.5</v>
      </c>
      <c r="D12" s="23">
        <v>12540.2</v>
      </c>
      <c r="E12" s="23">
        <f t="shared" si="0"/>
        <v>82.94057343166111</v>
      </c>
      <c r="F12" s="23">
        <v>3136.2</v>
      </c>
      <c r="G12" s="23">
        <f t="shared" si="2"/>
        <v>9404</v>
      </c>
      <c r="H12" s="51">
        <f t="shared" si="1"/>
        <v>399.8533256807602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ht="17.25" customHeight="1">
      <c r="A13" s="34" t="s">
        <v>103</v>
      </c>
      <c r="B13" s="33" t="s">
        <v>105</v>
      </c>
      <c r="C13" s="23">
        <v>6888.5</v>
      </c>
      <c r="D13" s="23">
        <v>4864</v>
      </c>
      <c r="E13" s="23">
        <f t="shared" si="0"/>
        <v>70.6104376859984</v>
      </c>
      <c r="F13" s="23">
        <v>2602.6</v>
      </c>
      <c r="G13" s="23">
        <f t="shared" si="2"/>
        <v>2261.4</v>
      </c>
      <c r="H13" s="51">
        <f t="shared" si="1"/>
        <v>186.8900330438792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s="5" customFormat="1" ht="40.5">
      <c r="A14" s="31" t="s">
        <v>31</v>
      </c>
      <c r="B14" s="50" t="s">
        <v>85</v>
      </c>
      <c r="C14" s="24">
        <f>C15+C16+C17</f>
        <v>3998</v>
      </c>
      <c r="D14" s="24">
        <f>D15+D16+D17</f>
        <v>5738.499999999999</v>
      </c>
      <c r="E14" s="24">
        <f aca="true" t="shared" si="3" ref="E14:E19">D14/C14*100</f>
        <v>143.53426713356677</v>
      </c>
      <c r="F14" s="24">
        <f>F15+F16+F17</f>
        <v>4640</v>
      </c>
      <c r="G14" s="24">
        <f>D14-F14</f>
        <v>1098.499999999999</v>
      </c>
      <c r="H14" s="49">
        <f t="shared" si="1"/>
        <v>123.67456896551722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25.5">
      <c r="A15" s="34" t="s">
        <v>32</v>
      </c>
      <c r="B15" s="33" t="s">
        <v>86</v>
      </c>
      <c r="C15" s="23">
        <v>1379.3</v>
      </c>
      <c r="D15" s="23">
        <v>3226.6</v>
      </c>
      <c r="E15" s="23">
        <f t="shared" si="3"/>
        <v>233.93025447690857</v>
      </c>
      <c r="F15" s="23">
        <v>2181.7</v>
      </c>
      <c r="G15" s="23">
        <f aca="true" t="shared" si="4" ref="G15:G38">D15-F15</f>
        <v>1044.9</v>
      </c>
      <c r="H15" s="51">
        <f t="shared" si="1"/>
        <v>147.8938442498969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4" customFormat="1" ht="18" customHeight="1">
      <c r="A16" s="34" t="s">
        <v>33</v>
      </c>
      <c r="B16" s="33" t="s">
        <v>87</v>
      </c>
      <c r="C16" s="22">
        <v>2576.7</v>
      </c>
      <c r="D16" s="22">
        <v>2490.7</v>
      </c>
      <c r="E16" s="22">
        <f t="shared" si="3"/>
        <v>96.66239764039275</v>
      </c>
      <c r="F16" s="22">
        <v>2427.9</v>
      </c>
      <c r="G16" s="22">
        <f t="shared" si="4"/>
        <v>62.79999999999973</v>
      </c>
      <c r="H16" s="51">
        <f t="shared" si="1"/>
        <v>102.58659747106552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</row>
    <row r="17" spans="1:63" s="4" customFormat="1" ht="51" customHeight="1">
      <c r="A17" s="32" t="s">
        <v>122</v>
      </c>
      <c r="B17" s="33" t="s">
        <v>121</v>
      </c>
      <c r="C17" s="23">
        <v>42</v>
      </c>
      <c r="D17" s="23">
        <v>21.2</v>
      </c>
      <c r="E17" s="23">
        <f t="shared" si="3"/>
        <v>50.476190476190474</v>
      </c>
      <c r="F17" s="23">
        <v>30.4</v>
      </c>
      <c r="G17" s="23">
        <f t="shared" si="4"/>
        <v>-9.2</v>
      </c>
      <c r="H17" s="51">
        <f t="shared" si="1"/>
        <v>69.73684210526316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</row>
    <row r="18" spans="1:63" ht="27">
      <c r="A18" s="31" t="s">
        <v>66</v>
      </c>
      <c r="B18" s="50" t="s">
        <v>88</v>
      </c>
      <c r="C18" s="24">
        <f>C19</f>
        <v>330</v>
      </c>
      <c r="D18" s="24">
        <f>D19</f>
        <v>389</v>
      </c>
      <c r="E18" s="24">
        <f t="shared" si="3"/>
        <v>117.87878787878788</v>
      </c>
      <c r="F18" s="24">
        <f>F19</f>
        <v>265.9</v>
      </c>
      <c r="G18" s="24">
        <f t="shared" si="4"/>
        <v>123.10000000000002</v>
      </c>
      <c r="H18" s="49">
        <f t="shared" si="1"/>
        <v>146.29559984956754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</row>
    <row r="19" spans="1:63" ht="25.5">
      <c r="A19" s="32" t="s">
        <v>65</v>
      </c>
      <c r="B19" s="35" t="s">
        <v>89</v>
      </c>
      <c r="C19" s="23">
        <v>330</v>
      </c>
      <c r="D19" s="23">
        <v>389</v>
      </c>
      <c r="E19" s="23">
        <f t="shared" si="3"/>
        <v>117.87878787878788</v>
      </c>
      <c r="F19" s="23">
        <v>265.9</v>
      </c>
      <c r="G19" s="23">
        <f t="shared" si="4"/>
        <v>123.10000000000002</v>
      </c>
      <c r="H19" s="51">
        <f t="shared" si="1"/>
        <v>146.29559984956754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s="4" customFormat="1" ht="27">
      <c r="A20" s="31" t="s">
        <v>34</v>
      </c>
      <c r="B20" s="50" t="s">
        <v>90</v>
      </c>
      <c r="C20" s="24">
        <f>C21+C22</f>
        <v>0</v>
      </c>
      <c r="D20" s="24">
        <f>D21+D22</f>
        <v>4379.3</v>
      </c>
      <c r="E20" s="23" t="s">
        <v>53</v>
      </c>
      <c r="F20" s="24">
        <f>F21+F22</f>
        <v>2310.3</v>
      </c>
      <c r="G20" s="24">
        <f t="shared" si="4"/>
        <v>2069</v>
      </c>
      <c r="H20" s="49">
        <f t="shared" si="1"/>
        <v>189.55546898671167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</row>
    <row r="21" spans="1:63" ht="25.5">
      <c r="A21" s="32" t="s">
        <v>62</v>
      </c>
      <c r="B21" s="35" t="s">
        <v>92</v>
      </c>
      <c r="C21" s="23">
        <v>0</v>
      </c>
      <c r="D21" s="23">
        <v>4379.3</v>
      </c>
      <c r="E21" s="23" t="s">
        <v>53</v>
      </c>
      <c r="F21" s="23">
        <v>2310.3</v>
      </c>
      <c r="G21" s="23">
        <f t="shared" si="4"/>
        <v>2069</v>
      </c>
      <c r="H21" s="51">
        <f t="shared" si="1"/>
        <v>189.55546898671167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ht="25.5">
      <c r="A22" s="32" t="s">
        <v>73</v>
      </c>
      <c r="B22" s="35" t="s">
        <v>91</v>
      </c>
      <c r="C22" s="23">
        <v>0</v>
      </c>
      <c r="D22" s="23">
        <v>0</v>
      </c>
      <c r="E22" s="23" t="s">
        <v>53</v>
      </c>
      <c r="F22" s="23">
        <v>0</v>
      </c>
      <c r="G22" s="23">
        <f t="shared" si="4"/>
        <v>0</v>
      </c>
      <c r="H22" s="51" t="s">
        <v>53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ht="18.75" customHeight="1">
      <c r="A23" s="31" t="s">
        <v>35</v>
      </c>
      <c r="B23" s="50" t="s">
        <v>93</v>
      </c>
      <c r="C23" s="24">
        <f>C24+C25</f>
        <v>1912.8</v>
      </c>
      <c r="D23" s="24">
        <f>D24+D25</f>
        <v>1938.1</v>
      </c>
      <c r="E23" s="24">
        <f>D23/C23*100</f>
        <v>101.32266833960686</v>
      </c>
      <c r="F23" s="24">
        <f>F24+F25</f>
        <v>229.7</v>
      </c>
      <c r="G23" s="24">
        <f t="shared" si="4"/>
        <v>1708.3999999999999</v>
      </c>
      <c r="H23" s="49">
        <f t="shared" si="1"/>
        <v>843.752720940357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3" ht="64.5" customHeight="1">
      <c r="A24" s="32" t="s">
        <v>139</v>
      </c>
      <c r="B24" s="35" t="s">
        <v>123</v>
      </c>
      <c r="C24" s="23">
        <v>0</v>
      </c>
      <c r="D24" s="23">
        <v>25.3</v>
      </c>
      <c r="E24" s="24" t="s">
        <v>53</v>
      </c>
      <c r="F24" s="23">
        <v>229.7</v>
      </c>
      <c r="G24" s="23">
        <f t="shared" si="4"/>
        <v>-204.39999999999998</v>
      </c>
      <c r="H24" s="49">
        <f t="shared" si="1"/>
        <v>11.014366565084895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1:63" ht="42" customHeight="1">
      <c r="A25" s="32" t="s">
        <v>74</v>
      </c>
      <c r="B25" s="35" t="s">
        <v>124</v>
      </c>
      <c r="C25" s="23">
        <v>1912.8</v>
      </c>
      <c r="D25" s="23">
        <v>1912.8</v>
      </c>
      <c r="E25" s="23">
        <f>D25/C25*100</f>
        <v>100</v>
      </c>
      <c r="F25" s="23">
        <v>0</v>
      </c>
      <c r="G25" s="23">
        <f t="shared" si="4"/>
        <v>1912.8</v>
      </c>
      <c r="H25" s="49" t="s">
        <v>53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ht="12.75">
      <c r="A26" s="36" t="s">
        <v>95</v>
      </c>
      <c r="B26" s="37" t="s">
        <v>94</v>
      </c>
      <c r="C26" s="21">
        <v>0</v>
      </c>
      <c r="D26" s="21">
        <v>0</v>
      </c>
      <c r="E26" s="21" t="s">
        <v>53</v>
      </c>
      <c r="F26" s="21">
        <v>83</v>
      </c>
      <c r="G26" s="21">
        <f t="shared" si="4"/>
        <v>-83</v>
      </c>
      <c r="H26" s="49" t="s">
        <v>53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ht="21" customHeight="1">
      <c r="A27" s="20" t="s">
        <v>36</v>
      </c>
      <c r="B27" s="30" t="s">
        <v>96</v>
      </c>
      <c r="C27" s="20">
        <f>C28+C37+C38</f>
        <v>244253.1</v>
      </c>
      <c r="D27" s="20">
        <f>D28+D37+D38</f>
        <v>155620.8</v>
      </c>
      <c r="E27" s="20">
        <f aca="true" t="shared" si="5" ref="E27:E36">D27/C27*100</f>
        <v>63.71292728730975</v>
      </c>
      <c r="F27" s="20">
        <f>F28+F37</f>
        <v>159791</v>
      </c>
      <c r="G27" s="20">
        <f t="shared" si="4"/>
        <v>-4170.200000000012</v>
      </c>
      <c r="H27" s="42">
        <f t="shared" si="1"/>
        <v>97.3902159696103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ht="29.25" customHeight="1">
      <c r="A28" s="38" t="s">
        <v>63</v>
      </c>
      <c r="B28" s="39" t="s">
        <v>98</v>
      </c>
      <c r="C28" s="48">
        <f>C29+C30+C36</f>
        <v>244253.1</v>
      </c>
      <c r="D28" s="48">
        <f>D29+D30+D36</f>
        <v>155605.59999999998</v>
      </c>
      <c r="E28" s="48">
        <f t="shared" si="5"/>
        <v>63.70670423425536</v>
      </c>
      <c r="F28" s="48">
        <f>F29+F30</f>
        <v>159791</v>
      </c>
      <c r="G28" s="48">
        <f t="shared" si="4"/>
        <v>-4185.400000000023</v>
      </c>
      <c r="H28" s="53">
        <f t="shared" si="1"/>
        <v>97.38070354400435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ht="26.25" customHeight="1">
      <c r="A29" s="40" t="s">
        <v>64</v>
      </c>
      <c r="B29" s="35" t="s">
        <v>113</v>
      </c>
      <c r="C29" s="23">
        <v>3776.6</v>
      </c>
      <c r="D29" s="23">
        <v>3776.6</v>
      </c>
      <c r="E29" s="23">
        <f t="shared" si="5"/>
        <v>100</v>
      </c>
      <c r="F29" s="23">
        <v>3019.6</v>
      </c>
      <c r="G29" s="23">
        <f t="shared" si="4"/>
        <v>757</v>
      </c>
      <c r="H29" s="51">
        <f t="shared" si="1"/>
        <v>125.06954563518346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1:63" s="6" customFormat="1" ht="30" customHeight="1">
      <c r="A30" s="54" t="s">
        <v>125</v>
      </c>
      <c r="B30" s="35" t="s">
        <v>75</v>
      </c>
      <c r="C30" s="23">
        <f>C31+C32+C33+C34+C35</f>
        <v>190476.5</v>
      </c>
      <c r="D30" s="23">
        <f>D31+D32+D33+D34+D35</f>
        <v>103202.69999999998</v>
      </c>
      <c r="E30" s="23">
        <f t="shared" si="5"/>
        <v>54.18132945533962</v>
      </c>
      <c r="F30" s="23">
        <f>F31+F32+F33+F34+F35</f>
        <v>156771.4</v>
      </c>
      <c r="G30" s="23">
        <f t="shared" si="4"/>
        <v>-53568.70000000001</v>
      </c>
      <c r="H30" s="51">
        <f t="shared" si="1"/>
        <v>65.83005573720716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63" s="6" customFormat="1" ht="70.5" customHeight="1">
      <c r="A31" s="34" t="s">
        <v>133</v>
      </c>
      <c r="B31" s="63" t="s">
        <v>128</v>
      </c>
      <c r="C31" s="57">
        <v>10296.2</v>
      </c>
      <c r="D31" s="57">
        <v>10296.2</v>
      </c>
      <c r="E31" s="57">
        <f t="shared" si="5"/>
        <v>100</v>
      </c>
      <c r="F31" s="57">
        <v>8339.9</v>
      </c>
      <c r="G31" s="57">
        <f t="shared" si="4"/>
        <v>1956.300000000001</v>
      </c>
      <c r="H31" s="51">
        <f t="shared" si="1"/>
        <v>123.45711579275532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63" s="6" customFormat="1" ht="54" customHeight="1">
      <c r="A32" s="34" t="s">
        <v>131</v>
      </c>
      <c r="B32" s="63" t="s">
        <v>129</v>
      </c>
      <c r="C32" s="57">
        <v>8593.9</v>
      </c>
      <c r="D32" s="57">
        <v>8593.9</v>
      </c>
      <c r="E32" s="57">
        <f t="shared" si="5"/>
        <v>100</v>
      </c>
      <c r="F32" s="57">
        <v>6286.7</v>
      </c>
      <c r="G32" s="57">
        <f t="shared" si="4"/>
        <v>2307.2</v>
      </c>
      <c r="H32" s="51">
        <f t="shared" si="1"/>
        <v>136.6996993653268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1:63" s="6" customFormat="1" ht="55.5" customHeight="1">
      <c r="A33" s="34" t="s">
        <v>132</v>
      </c>
      <c r="B33" s="63" t="s">
        <v>130</v>
      </c>
      <c r="C33" s="57">
        <v>108569.7</v>
      </c>
      <c r="D33" s="57">
        <v>28309.8</v>
      </c>
      <c r="E33" s="57">
        <f t="shared" si="5"/>
        <v>26.075230934597776</v>
      </c>
      <c r="F33" s="57">
        <v>0</v>
      </c>
      <c r="G33" s="57">
        <f t="shared" si="4"/>
        <v>28309.8</v>
      </c>
      <c r="H33" s="51" t="s">
        <v>53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1:63" s="6" customFormat="1" ht="39.75" customHeight="1">
      <c r="A34" s="44" t="s">
        <v>106</v>
      </c>
      <c r="B34" s="55" t="s">
        <v>76</v>
      </c>
      <c r="C34" s="57">
        <v>14796.2</v>
      </c>
      <c r="D34" s="57">
        <v>14796.2</v>
      </c>
      <c r="E34" s="57">
        <f t="shared" si="5"/>
        <v>100</v>
      </c>
      <c r="F34" s="57">
        <v>14886.7</v>
      </c>
      <c r="G34" s="57">
        <f t="shared" si="4"/>
        <v>-90.5</v>
      </c>
      <c r="H34" s="58">
        <f t="shared" si="1"/>
        <v>99.3920748050273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1:63" s="6" customFormat="1" ht="20.25" customHeight="1">
      <c r="A35" s="34" t="s">
        <v>54</v>
      </c>
      <c r="B35" s="56" t="s">
        <v>77</v>
      </c>
      <c r="C35" s="57">
        <v>48220.5</v>
      </c>
      <c r="D35" s="57">
        <v>41206.6</v>
      </c>
      <c r="E35" s="57">
        <f t="shared" si="5"/>
        <v>85.45452660175651</v>
      </c>
      <c r="F35" s="57">
        <v>127258.1</v>
      </c>
      <c r="G35" s="57">
        <f t="shared" si="4"/>
        <v>-86051.5</v>
      </c>
      <c r="H35" s="58">
        <f t="shared" si="1"/>
        <v>32.380335711439976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1:63" s="6" customFormat="1" ht="20.25" customHeight="1">
      <c r="A36" s="32" t="s">
        <v>141</v>
      </c>
      <c r="B36" s="35" t="s">
        <v>138</v>
      </c>
      <c r="C36" s="23">
        <v>50000</v>
      </c>
      <c r="D36" s="23">
        <v>48626.3</v>
      </c>
      <c r="E36" s="23">
        <f t="shared" si="5"/>
        <v>97.25260000000002</v>
      </c>
      <c r="F36" s="23">
        <v>0</v>
      </c>
      <c r="G36" s="23">
        <f t="shared" si="4"/>
        <v>48626.3</v>
      </c>
      <c r="H36" s="58" t="s">
        <v>53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1:8" s="10" customFormat="1" ht="41.25" customHeight="1">
      <c r="A37" s="32" t="s">
        <v>140</v>
      </c>
      <c r="B37" s="35" t="s">
        <v>126</v>
      </c>
      <c r="C37" s="23">
        <v>0</v>
      </c>
      <c r="D37" s="23">
        <v>86.6</v>
      </c>
      <c r="E37" s="23" t="s">
        <v>53</v>
      </c>
      <c r="F37" s="23">
        <v>0</v>
      </c>
      <c r="G37" s="23">
        <f t="shared" si="4"/>
        <v>86.6</v>
      </c>
      <c r="H37" s="58" t="s">
        <v>53</v>
      </c>
    </row>
    <row r="38" spans="1:8" s="10" customFormat="1" ht="29.25" customHeight="1">
      <c r="A38" s="32" t="s">
        <v>97</v>
      </c>
      <c r="B38" s="35" t="s">
        <v>127</v>
      </c>
      <c r="C38" s="23">
        <v>0</v>
      </c>
      <c r="D38" s="23">
        <v>-71.4</v>
      </c>
      <c r="E38" s="23" t="s">
        <v>53</v>
      </c>
      <c r="F38" s="23">
        <v>0</v>
      </c>
      <c r="G38" s="23">
        <f t="shared" si="4"/>
        <v>-71.4</v>
      </c>
      <c r="H38" s="58" t="s">
        <v>53</v>
      </c>
    </row>
    <row r="39" spans="1:63" s="6" customFormat="1" ht="15.75" customHeight="1">
      <c r="A39" s="20" t="s">
        <v>37</v>
      </c>
      <c r="B39" s="61"/>
      <c r="C39" s="20">
        <f>C4+C27</f>
        <v>354876.5</v>
      </c>
      <c r="D39" s="20">
        <f>D4+D27</f>
        <v>295170</v>
      </c>
      <c r="E39" s="20">
        <f>D39/C39*100</f>
        <v>83.17541454562361</v>
      </c>
      <c r="F39" s="20">
        <f>F4+F27</f>
        <v>270434.9</v>
      </c>
      <c r="G39" s="20">
        <f>D39-F39</f>
        <v>24735.099999999977</v>
      </c>
      <c r="H39" s="43">
        <f t="shared" si="1"/>
        <v>109.14641564383886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1:63" s="6" customFormat="1" ht="18" customHeight="1">
      <c r="A40" s="84"/>
      <c r="B40" s="85"/>
      <c r="C40" s="85"/>
      <c r="D40" s="85"/>
      <c r="E40" s="85"/>
      <c r="F40" s="85"/>
      <c r="G40" s="85"/>
      <c r="H40" s="8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63" s="12" customFormat="1" ht="12.75">
      <c r="A41" s="69" t="s">
        <v>2</v>
      </c>
      <c r="B41" s="45"/>
      <c r="C41" s="46"/>
      <c r="D41" s="46"/>
      <c r="E41" s="46"/>
      <c r="F41" s="46"/>
      <c r="G41" s="47"/>
      <c r="H41" s="4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1:63" s="11" customFormat="1" ht="12.75">
      <c r="A42" s="70" t="s">
        <v>3</v>
      </c>
      <c r="B42" s="71" t="s">
        <v>4</v>
      </c>
      <c r="C42" s="65">
        <f>C43+C44+C45+C47+C48+C46</f>
        <v>7624.3</v>
      </c>
      <c r="D42" s="65">
        <f>D43+D44+D45+D47+D48</f>
        <v>5391.4</v>
      </c>
      <c r="E42" s="65">
        <f>D42/C42*100</f>
        <v>70.71337696575422</v>
      </c>
      <c r="F42" s="65">
        <f>F43+F44+F45+F47+F48+F46</f>
        <v>6561.5</v>
      </c>
      <c r="G42" s="65">
        <f>D42-F42</f>
        <v>-1170.1000000000004</v>
      </c>
      <c r="H42" s="65">
        <f>D42/F42*100</f>
        <v>82.16718738093424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</row>
    <row r="43" spans="1:63" s="11" customFormat="1" ht="38.25">
      <c r="A43" s="72" t="s">
        <v>107</v>
      </c>
      <c r="B43" s="73" t="s">
        <v>109</v>
      </c>
      <c r="C43" s="66">
        <v>793.7</v>
      </c>
      <c r="D43" s="66">
        <v>539.2</v>
      </c>
      <c r="E43" s="66">
        <f>D43/C43*100</f>
        <v>67.93498803074209</v>
      </c>
      <c r="F43" s="66">
        <v>691.5</v>
      </c>
      <c r="G43" s="66">
        <f>D43-F43</f>
        <v>-152.29999999999995</v>
      </c>
      <c r="H43" s="77">
        <f>D43/F43*100</f>
        <v>77.97541576283442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</row>
    <row r="44" spans="1:63" ht="38.25">
      <c r="A44" s="74" t="s">
        <v>5</v>
      </c>
      <c r="B44" s="75" t="s">
        <v>6</v>
      </c>
      <c r="C44" s="66">
        <v>1908.5</v>
      </c>
      <c r="D44" s="66">
        <v>1632.2</v>
      </c>
      <c r="E44" s="66">
        <f>D44/C44*100</f>
        <v>85.52266177626409</v>
      </c>
      <c r="F44" s="66">
        <v>1737</v>
      </c>
      <c r="G44" s="66">
        <f aca="true" t="shared" si="6" ref="G44:G72">D44-F44</f>
        <v>-104.79999999999995</v>
      </c>
      <c r="H44" s="66">
        <f aca="true" t="shared" si="7" ref="H44:H72">D44/F44*100</f>
        <v>93.96660909614278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</row>
    <row r="45" spans="1:63" ht="38.25">
      <c r="A45" s="74" t="s">
        <v>7</v>
      </c>
      <c r="B45" s="75" t="s">
        <v>8</v>
      </c>
      <c r="C45" s="66">
        <v>35.4</v>
      </c>
      <c r="D45" s="66">
        <v>35.4</v>
      </c>
      <c r="E45" s="66">
        <f aca="true" t="shared" si="8" ref="E45:E72">D45/C45*100</f>
        <v>100</v>
      </c>
      <c r="F45" s="66">
        <v>29.6</v>
      </c>
      <c r="G45" s="66">
        <f t="shared" si="6"/>
        <v>5.799999999999997</v>
      </c>
      <c r="H45" s="66">
        <f>D45/F45*100</f>
        <v>119.59459459459458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1:63" ht="12.75">
      <c r="A46" s="74" t="s">
        <v>116</v>
      </c>
      <c r="B46" s="76" t="s">
        <v>117</v>
      </c>
      <c r="C46" s="66">
        <v>0</v>
      </c>
      <c r="D46" s="66">
        <v>0</v>
      </c>
      <c r="E46" s="66">
        <v>0</v>
      </c>
      <c r="F46" s="66">
        <v>965.1</v>
      </c>
      <c r="G46" s="66">
        <f>D46-F46</f>
        <v>-965.1</v>
      </c>
      <c r="H46" s="66" t="s">
        <v>53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7" spans="1:63" ht="12.75">
      <c r="A47" s="74" t="s">
        <v>56</v>
      </c>
      <c r="B47" s="75" t="s">
        <v>57</v>
      </c>
      <c r="C47" s="66">
        <v>1422.4</v>
      </c>
      <c r="D47" s="67">
        <v>0</v>
      </c>
      <c r="E47" s="66">
        <f t="shared" si="8"/>
        <v>0</v>
      </c>
      <c r="F47" s="67">
        <v>0</v>
      </c>
      <c r="G47" s="66">
        <f t="shared" si="6"/>
        <v>0</v>
      </c>
      <c r="H47" s="66" t="s">
        <v>53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1:63" ht="12.75">
      <c r="A48" s="74" t="s">
        <v>9</v>
      </c>
      <c r="B48" s="75" t="s">
        <v>39</v>
      </c>
      <c r="C48" s="66">
        <v>3464.3</v>
      </c>
      <c r="D48" s="66">
        <v>3184.6</v>
      </c>
      <c r="E48" s="66">
        <f t="shared" si="8"/>
        <v>91.92621886095314</v>
      </c>
      <c r="F48" s="66">
        <v>3138.3</v>
      </c>
      <c r="G48" s="66">
        <f t="shared" si="6"/>
        <v>46.29999999999973</v>
      </c>
      <c r="H48" s="66">
        <f t="shared" si="7"/>
        <v>101.47532103368064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1:63" s="11" customFormat="1" ht="25.5">
      <c r="A49" s="70" t="s">
        <v>10</v>
      </c>
      <c r="B49" s="71" t="s">
        <v>11</v>
      </c>
      <c r="C49" s="65">
        <f>SUM(C50:C50)</f>
        <v>3172</v>
      </c>
      <c r="D49" s="65">
        <f>SUM(D50:D50)</f>
        <v>3105.7</v>
      </c>
      <c r="E49" s="65">
        <f t="shared" si="8"/>
        <v>97.90983606557376</v>
      </c>
      <c r="F49" s="65">
        <f>SUM(F50:F50)</f>
        <v>2548.1</v>
      </c>
      <c r="G49" s="65">
        <f t="shared" si="6"/>
        <v>557.5999999999999</v>
      </c>
      <c r="H49" s="65">
        <f>D49/F49*100</f>
        <v>121.88297162591735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1:63" ht="40.5" customHeight="1">
      <c r="A50" s="74" t="s">
        <v>110</v>
      </c>
      <c r="B50" s="76" t="s">
        <v>108</v>
      </c>
      <c r="C50" s="66">
        <v>3172</v>
      </c>
      <c r="D50" s="66">
        <v>3105.7</v>
      </c>
      <c r="E50" s="66">
        <f t="shared" si="8"/>
        <v>97.90983606557376</v>
      </c>
      <c r="F50" s="66">
        <v>2548.1</v>
      </c>
      <c r="G50" s="66">
        <f t="shared" si="6"/>
        <v>557.5999999999999</v>
      </c>
      <c r="H50" s="78">
        <f>D50/F50*100</f>
        <v>121.88297162591735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1:63" s="11" customFormat="1" ht="12.75">
      <c r="A51" s="70" t="s">
        <v>12</v>
      </c>
      <c r="B51" s="71" t="s">
        <v>13</v>
      </c>
      <c r="C51" s="65">
        <f>SUM(C52:C53)</f>
        <v>171285.8</v>
      </c>
      <c r="D51" s="65">
        <f>SUM(D52:D53)</f>
        <v>97260.79999999999</v>
      </c>
      <c r="E51" s="65">
        <f>D51/C51*100</f>
        <v>56.78275723965442</v>
      </c>
      <c r="F51" s="65">
        <f>SUM(F52:F53)</f>
        <v>42622.3</v>
      </c>
      <c r="G51" s="65">
        <f t="shared" si="6"/>
        <v>54638.499999999985</v>
      </c>
      <c r="H51" s="65">
        <f t="shared" si="7"/>
        <v>228.192284320649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1:63" ht="12.75">
      <c r="A52" s="74" t="s">
        <v>72</v>
      </c>
      <c r="B52" s="75" t="s">
        <v>28</v>
      </c>
      <c r="C52" s="66">
        <v>170695.8</v>
      </c>
      <c r="D52" s="66">
        <v>97129.4</v>
      </c>
      <c r="E52" s="78">
        <f t="shared" si="8"/>
        <v>56.902044455692526</v>
      </c>
      <c r="F52" s="66">
        <v>42135.3</v>
      </c>
      <c r="G52" s="66">
        <f t="shared" si="6"/>
        <v>54994.09999999999</v>
      </c>
      <c r="H52" s="66">
        <f t="shared" si="7"/>
        <v>230.51787930784874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1:63" ht="12.75">
      <c r="A53" s="74" t="s">
        <v>14</v>
      </c>
      <c r="B53" s="75" t="s">
        <v>15</v>
      </c>
      <c r="C53" s="66">
        <v>590</v>
      </c>
      <c r="D53" s="66">
        <v>131.4</v>
      </c>
      <c r="E53" s="66">
        <f>D53/C53*100</f>
        <v>22.27118644067797</v>
      </c>
      <c r="F53" s="66">
        <v>487</v>
      </c>
      <c r="G53" s="66">
        <f t="shared" si="6"/>
        <v>-355.6</v>
      </c>
      <c r="H53" s="66">
        <f>D53/F53*100</f>
        <v>26.981519507186857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</row>
    <row r="54" spans="1:63" s="11" customFormat="1" ht="12.75">
      <c r="A54" s="70" t="s">
        <v>16</v>
      </c>
      <c r="B54" s="71" t="s">
        <v>17</v>
      </c>
      <c r="C54" s="65">
        <f>SUM(C55:C57)</f>
        <v>254590.9</v>
      </c>
      <c r="D54" s="65">
        <f>SUM(D55:D57)</f>
        <v>201297.4</v>
      </c>
      <c r="E54" s="65">
        <f t="shared" si="8"/>
        <v>79.06700514433155</v>
      </c>
      <c r="F54" s="65">
        <f>SUM(F55:F57)</f>
        <v>125953.9</v>
      </c>
      <c r="G54" s="65">
        <f t="shared" si="6"/>
        <v>75343.5</v>
      </c>
      <c r="H54" s="65">
        <f t="shared" si="7"/>
        <v>159.8183144785513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1:63" ht="12.75">
      <c r="A55" s="79" t="s">
        <v>55</v>
      </c>
      <c r="B55" s="75" t="s">
        <v>46</v>
      </c>
      <c r="C55" s="66">
        <v>35112</v>
      </c>
      <c r="D55" s="66">
        <v>34731.5</v>
      </c>
      <c r="E55" s="66">
        <f t="shared" si="8"/>
        <v>98.91632490316701</v>
      </c>
      <c r="F55" s="66">
        <v>19110.5</v>
      </c>
      <c r="G55" s="66">
        <f t="shared" si="6"/>
        <v>15621</v>
      </c>
      <c r="H55" s="66">
        <f t="shared" si="7"/>
        <v>181.74040448967844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</row>
    <row r="56" spans="1:63" ht="12.75">
      <c r="A56" s="74" t="s">
        <v>18</v>
      </c>
      <c r="B56" s="75" t="s">
        <v>19</v>
      </c>
      <c r="C56" s="66">
        <v>86103.6</v>
      </c>
      <c r="D56" s="66">
        <v>36651.9</v>
      </c>
      <c r="E56" s="66">
        <f t="shared" si="8"/>
        <v>42.56720973339094</v>
      </c>
      <c r="F56" s="66">
        <v>40762.2</v>
      </c>
      <c r="G56" s="66">
        <f t="shared" si="6"/>
        <v>-4110.299999999996</v>
      </c>
      <c r="H56" s="66">
        <f t="shared" si="7"/>
        <v>89.91639312892829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</row>
    <row r="57" spans="1:63" ht="20.25" customHeight="1">
      <c r="A57" s="74" t="s">
        <v>48</v>
      </c>
      <c r="B57" s="75" t="s">
        <v>49</v>
      </c>
      <c r="C57" s="66">
        <v>133375.3</v>
      </c>
      <c r="D57" s="66">
        <v>129914</v>
      </c>
      <c r="E57" s="66">
        <f t="shared" si="8"/>
        <v>97.40484182603527</v>
      </c>
      <c r="F57" s="66">
        <v>66081.2</v>
      </c>
      <c r="G57" s="66">
        <f t="shared" si="6"/>
        <v>63832.8</v>
      </c>
      <c r="H57" s="66">
        <f t="shared" si="7"/>
        <v>196.59751941550698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:63" ht="20.25" customHeight="1">
      <c r="A58" s="70" t="s">
        <v>67</v>
      </c>
      <c r="B58" s="71" t="s">
        <v>68</v>
      </c>
      <c r="C58" s="65">
        <f>C59</f>
        <v>0</v>
      </c>
      <c r="D58" s="65">
        <f>D59</f>
        <v>0</v>
      </c>
      <c r="E58" s="65">
        <v>0</v>
      </c>
      <c r="F58" s="65">
        <f>F59</f>
        <v>0</v>
      </c>
      <c r="G58" s="65">
        <f t="shared" si="6"/>
        <v>0</v>
      </c>
      <c r="H58" s="65" t="s">
        <v>53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</row>
    <row r="59" spans="1:63" ht="20.25" customHeight="1">
      <c r="A59" s="74" t="s">
        <v>69</v>
      </c>
      <c r="B59" s="75" t="s">
        <v>70</v>
      </c>
      <c r="C59" s="66">
        <v>0</v>
      </c>
      <c r="D59" s="66">
        <v>0</v>
      </c>
      <c r="E59" s="66">
        <v>0</v>
      </c>
      <c r="F59" s="66">
        <v>0</v>
      </c>
      <c r="G59" s="66">
        <f t="shared" si="6"/>
        <v>0</v>
      </c>
      <c r="H59" s="66" t="s">
        <v>53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</row>
    <row r="60" spans="1:63" ht="13.5" customHeight="1">
      <c r="A60" s="70" t="s">
        <v>59</v>
      </c>
      <c r="B60" s="71" t="s">
        <v>60</v>
      </c>
      <c r="C60" s="65">
        <f>SUM(C61)</f>
        <v>140</v>
      </c>
      <c r="D60" s="65">
        <f>SUM(D61)</f>
        <v>140</v>
      </c>
      <c r="E60" s="65">
        <f>D60/C60*100</f>
        <v>100</v>
      </c>
      <c r="F60" s="65">
        <f>SUM(F61)</f>
        <v>133</v>
      </c>
      <c r="G60" s="65">
        <f t="shared" si="6"/>
        <v>7</v>
      </c>
      <c r="H60" s="65">
        <f t="shared" si="7"/>
        <v>105.26315789473684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</row>
    <row r="61" spans="1:63" ht="13.5" customHeight="1">
      <c r="A61" s="74" t="s">
        <v>71</v>
      </c>
      <c r="B61" s="75" t="s">
        <v>61</v>
      </c>
      <c r="C61" s="66">
        <v>140</v>
      </c>
      <c r="D61" s="66">
        <v>140</v>
      </c>
      <c r="E61" s="66">
        <f>D61/C61*100</f>
        <v>100</v>
      </c>
      <c r="F61" s="66">
        <v>133</v>
      </c>
      <c r="G61" s="66">
        <f t="shared" si="6"/>
        <v>7</v>
      </c>
      <c r="H61" s="78">
        <f t="shared" si="7"/>
        <v>105.26315789473684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</row>
    <row r="62" spans="1:63" s="11" customFormat="1" ht="12.75">
      <c r="A62" s="70" t="s">
        <v>40</v>
      </c>
      <c r="B62" s="71" t="s">
        <v>20</v>
      </c>
      <c r="C62" s="65">
        <f>SUM(C63:C64)</f>
        <v>1067</v>
      </c>
      <c r="D62" s="65">
        <f>D63+D64</f>
        <v>1067</v>
      </c>
      <c r="E62" s="65">
        <f t="shared" si="8"/>
        <v>100</v>
      </c>
      <c r="F62" s="65">
        <f>F63+F64</f>
        <v>1067</v>
      </c>
      <c r="G62" s="65">
        <f t="shared" si="6"/>
        <v>0</v>
      </c>
      <c r="H62" s="65">
        <f t="shared" si="7"/>
        <v>100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</row>
    <row r="63" spans="1:63" ht="12.75">
      <c r="A63" s="74" t="s">
        <v>21</v>
      </c>
      <c r="B63" s="75" t="s">
        <v>22</v>
      </c>
      <c r="C63" s="66">
        <v>1000</v>
      </c>
      <c r="D63" s="66">
        <v>1000</v>
      </c>
      <c r="E63" s="66">
        <f t="shared" si="8"/>
        <v>100</v>
      </c>
      <c r="F63" s="66">
        <v>1000</v>
      </c>
      <c r="G63" s="66">
        <f t="shared" si="6"/>
        <v>0</v>
      </c>
      <c r="H63" s="66">
        <f t="shared" si="7"/>
        <v>100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</row>
    <row r="64" spans="1:63" ht="12.75">
      <c r="A64" s="74" t="s">
        <v>99</v>
      </c>
      <c r="B64" s="76" t="s">
        <v>100</v>
      </c>
      <c r="C64" s="66">
        <v>67</v>
      </c>
      <c r="D64" s="66">
        <v>67</v>
      </c>
      <c r="E64" s="66">
        <f t="shared" si="8"/>
        <v>100</v>
      </c>
      <c r="F64" s="66">
        <v>67</v>
      </c>
      <c r="G64" s="66">
        <f t="shared" si="6"/>
        <v>0</v>
      </c>
      <c r="H64" s="66">
        <f>D64/F64*100</f>
        <v>100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1:63" s="11" customFormat="1" ht="12.75">
      <c r="A65" s="70" t="s">
        <v>23</v>
      </c>
      <c r="B65" s="71" t="s">
        <v>24</v>
      </c>
      <c r="C65" s="65">
        <f>SUM(C66:C67)</f>
        <v>1388.2</v>
      </c>
      <c r="D65" s="65">
        <f>SUM(D66:D67)</f>
        <v>1352.1</v>
      </c>
      <c r="E65" s="65">
        <f t="shared" si="8"/>
        <v>97.39951015703788</v>
      </c>
      <c r="F65" s="65">
        <f>SUM(F66:F67)</f>
        <v>1267.4</v>
      </c>
      <c r="G65" s="65">
        <f t="shared" si="6"/>
        <v>84.69999999999982</v>
      </c>
      <c r="H65" s="65">
        <f t="shared" si="7"/>
        <v>106.68297301562252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1:63" ht="12.75">
      <c r="A66" s="74" t="s">
        <v>25</v>
      </c>
      <c r="B66" s="75">
        <v>1001</v>
      </c>
      <c r="C66" s="66">
        <v>340.7</v>
      </c>
      <c r="D66" s="66">
        <v>340.6</v>
      </c>
      <c r="E66" s="66">
        <f t="shared" si="8"/>
        <v>99.97064866451424</v>
      </c>
      <c r="F66" s="66">
        <v>343.8</v>
      </c>
      <c r="G66" s="66">
        <f t="shared" si="6"/>
        <v>-3.1999999999999886</v>
      </c>
      <c r="H66" s="66">
        <f t="shared" si="7"/>
        <v>99.0692262943572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:63" ht="12.75">
      <c r="A67" s="74" t="s">
        <v>58</v>
      </c>
      <c r="B67" s="75">
        <v>1006</v>
      </c>
      <c r="C67" s="66">
        <v>1047.5</v>
      </c>
      <c r="D67" s="66">
        <v>1011.5</v>
      </c>
      <c r="E67" s="66">
        <f t="shared" si="8"/>
        <v>96.56324582338902</v>
      </c>
      <c r="F67" s="66">
        <v>923.6</v>
      </c>
      <c r="G67" s="66">
        <f t="shared" si="6"/>
        <v>87.89999999999998</v>
      </c>
      <c r="H67" s="66">
        <f>D67/F67*100</f>
        <v>109.51710697271547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1:63" s="11" customFormat="1" ht="12.75">
      <c r="A68" s="70" t="s">
        <v>41</v>
      </c>
      <c r="B68" s="71" t="s">
        <v>26</v>
      </c>
      <c r="C68" s="65">
        <f>SUM(C69:C69)</f>
        <v>700</v>
      </c>
      <c r="D68" s="65">
        <f>SUM(D69:D69)</f>
        <v>700</v>
      </c>
      <c r="E68" s="65">
        <f t="shared" si="8"/>
        <v>100</v>
      </c>
      <c r="F68" s="65">
        <f>SUM(F69:F69)</f>
        <v>699.3</v>
      </c>
      <c r="G68" s="65">
        <f t="shared" si="6"/>
        <v>0.7000000000000455</v>
      </c>
      <c r="H68" s="65">
        <f t="shared" si="7"/>
        <v>100.10010010010011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1:63" ht="12.75">
      <c r="A69" s="74" t="s">
        <v>50</v>
      </c>
      <c r="B69" s="75">
        <v>1102</v>
      </c>
      <c r="C69" s="66">
        <v>700</v>
      </c>
      <c r="D69" s="66">
        <v>700</v>
      </c>
      <c r="E69" s="66">
        <f t="shared" si="8"/>
        <v>100</v>
      </c>
      <c r="F69" s="66">
        <v>699.3</v>
      </c>
      <c r="G69" s="66">
        <f t="shared" si="6"/>
        <v>0.7000000000000455</v>
      </c>
      <c r="H69" s="66">
        <f t="shared" si="7"/>
        <v>100.10010010010011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1:63" ht="25.5">
      <c r="A70" s="70" t="s">
        <v>112</v>
      </c>
      <c r="B70" s="71" t="s">
        <v>42</v>
      </c>
      <c r="C70" s="65">
        <f>SUM(C71:C71)</f>
        <v>24</v>
      </c>
      <c r="D70" s="65">
        <f>SUM(D71:D71)</f>
        <v>24</v>
      </c>
      <c r="E70" s="65">
        <f t="shared" si="8"/>
        <v>100</v>
      </c>
      <c r="F70" s="65">
        <f>SUM(F71:F71)</f>
        <v>24</v>
      </c>
      <c r="G70" s="65">
        <f t="shared" si="6"/>
        <v>0</v>
      </c>
      <c r="H70" s="65">
        <f>D70/F70*100</f>
        <v>100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1:63" ht="25.5">
      <c r="A71" s="74" t="s">
        <v>111</v>
      </c>
      <c r="B71" s="75" t="s">
        <v>43</v>
      </c>
      <c r="C71" s="66">
        <v>24</v>
      </c>
      <c r="D71" s="66">
        <v>24</v>
      </c>
      <c r="E71" s="66">
        <f t="shared" si="8"/>
        <v>100</v>
      </c>
      <c r="F71" s="66">
        <v>24</v>
      </c>
      <c r="G71" s="66">
        <f t="shared" si="6"/>
        <v>0</v>
      </c>
      <c r="H71" s="66">
        <f>D71/F71*100</f>
        <v>100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1:63" s="13" customFormat="1" ht="12.75">
      <c r="A72" s="80" t="s">
        <v>27</v>
      </c>
      <c r="B72" s="59"/>
      <c r="C72" s="68">
        <f>SUM(C42+C49+C51+C54+C60+C62+C65+C68+C70+C58)</f>
        <v>439992.2</v>
      </c>
      <c r="D72" s="68">
        <f>SUM(D42+D49+D51+D54+D60+D62+D65+D68+D70+D58)</f>
        <v>310338.39999999997</v>
      </c>
      <c r="E72" s="68">
        <f t="shared" si="8"/>
        <v>70.53270489795045</v>
      </c>
      <c r="F72" s="68">
        <f>F42+F49+F51+F54++F58+F60+F62+F65+F68+F70</f>
        <v>180876.49999999997</v>
      </c>
      <c r="G72" s="68">
        <f t="shared" si="6"/>
        <v>129461.9</v>
      </c>
      <c r="H72" s="68">
        <f t="shared" si="7"/>
        <v>171.5747485162528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1:63" ht="25.5">
      <c r="A73" s="74" t="s">
        <v>44</v>
      </c>
      <c r="B73" s="60"/>
      <c r="C73" s="81">
        <v>-96835.8</v>
      </c>
      <c r="D73" s="81">
        <f>D39-D72</f>
        <v>-15168.399999999965</v>
      </c>
      <c r="E73" s="81" t="s">
        <v>51</v>
      </c>
      <c r="F73" s="66">
        <f>F39-F72</f>
        <v>89558.40000000005</v>
      </c>
      <c r="G73" s="81" t="s">
        <v>51</v>
      </c>
      <c r="H73" s="81" t="s">
        <v>51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1:51" ht="12.75">
      <c r="A74" s="25"/>
      <c r="B74" s="26"/>
      <c r="C74" s="27"/>
      <c r="D74" s="27"/>
      <c r="E74" s="28"/>
      <c r="F74" s="27"/>
      <c r="G74" s="29"/>
      <c r="H74" s="28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1:51" ht="26.25" customHeight="1">
      <c r="A75" s="25"/>
      <c r="B75" s="26"/>
      <c r="C75" s="83"/>
      <c r="D75" s="83"/>
      <c r="E75" s="83"/>
      <c r="F75" s="83"/>
      <c r="G75" s="83"/>
      <c r="H75" s="83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1:51" ht="12.75">
      <c r="A76" s="7"/>
      <c r="B76" s="8"/>
      <c r="C76" s="7"/>
      <c r="D76" s="7"/>
      <c r="E76" s="17"/>
      <c r="F76" s="17"/>
      <c r="G76" s="17"/>
      <c r="H76" s="17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5:51" ht="12.75">
      <c r="E77" s="18"/>
      <c r="F77" s="19"/>
      <c r="G77" s="18"/>
      <c r="H77" s="18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5:51" ht="12.75"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5:51" ht="12.75"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5:8" ht="12.75">
      <c r="E80" s="18"/>
      <c r="F80" s="18"/>
      <c r="G80" s="18"/>
      <c r="H80" s="18"/>
    </row>
  </sheetData>
  <sheetProtection/>
  <mergeCells count="3">
    <mergeCell ref="A2:H2"/>
    <mergeCell ref="C75:H75"/>
    <mergeCell ref="A40:H40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2024-03-06T06:57:18Z</cp:lastPrinted>
  <dcterms:created xsi:type="dcterms:W3CDTF">2009-04-28T07:05:16Z</dcterms:created>
  <dcterms:modified xsi:type="dcterms:W3CDTF">2024-03-21T14:28:12Z</dcterms:modified>
  <cp:category/>
  <cp:version/>
  <cp:contentType/>
  <cp:contentStatus/>
</cp:coreProperties>
</file>